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ewardship\CONTACTLESS GIVING\Resources\"/>
    </mc:Choice>
  </mc:AlternateContent>
  <xr:revisionPtr revIDLastSave="0" documentId="13_ncr:1_{620AA8DE-8F70-47BA-981E-B022D0B09DF7}" xr6:coauthVersionLast="45" xr6:coauthVersionMax="45" xr10:uidLastSave="{00000000-0000-0000-0000-000000000000}"/>
  <bookViews>
    <workbookView xWindow="-120" yWindow="-120" windowWidth="20730" windowHeight="11160" xr2:uid="{52453AD2-65FD-40B7-908D-B8F8B91F240B}"/>
  </bookViews>
  <sheets>
    <sheet name="Donation Terminals" sheetId="1" r:id="rId1"/>
    <sheet name="Payment Terminal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I19" i="1"/>
  <c r="H19" i="1"/>
  <c r="F13" i="2" l="1"/>
  <c r="D12" i="2"/>
  <c r="G14" i="1" l="1"/>
  <c r="I15" i="1"/>
  <c r="I20" i="1" s="1"/>
  <c r="I21" i="1" s="1"/>
  <c r="G21" i="1"/>
  <c r="G20" i="1"/>
  <c r="G15" i="1"/>
  <c r="G12" i="1"/>
  <c r="D13" i="2" s="1"/>
  <c r="I12" i="1"/>
  <c r="H15" i="1" l="1"/>
  <c r="H12" i="1" s="1"/>
  <c r="H20" i="1" l="1"/>
  <c r="H14" i="1"/>
  <c r="K18" i="1" l="1"/>
  <c r="H18" i="1"/>
  <c r="I17" i="1"/>
  <c r="H17" i="1"/>
  <c r="H21" i="1"/>
  <c r="J14" i="1"/>
  <c r="J15" i="1" s="1"/>
  <c r="G13" i="1"/>
  <c r="J20" i="1" l="1"/>
  <c r="J21" i="1" s="1"/>
</calcChain>
</file>

<file path=xl/sharedStrings.xml><?xml version="1.0" encoding="utf-8"?>
<sst xmlns="http://schemas.openxmlformats.org/spreadsheetml/2006/main" count="111" uniqueCount="68">
  <si>
    <t>Provider</t>
  </si>
  <si>
    <t>Transaction Fee</t>
  </si>
  <si>
    <t>Comments</t>
  </si>
  <si>
    <t>No</t>
  </si>
  <si>
    <t>Yes</t>
  </si>
  <si>
    <t>None</t>
  </si>
  <si>
    <t>Battery Life</t>
  </si>
  <si>
    <t>8 hours</t>
  </si>
  <si>
    <t>Interactive Screen</t>
  </si>
  <si>
    <t>Monthly Service Fee</t>
  </si>
  <si>
    <t>N/A</t>
  </si>
  <si>
    <t>https://www.parishbuying.org.uk/categories/contactless-donations/self-service-units/tabletop-units</t>
  </si>
  <si>
    <t>For more information visit:</t>
  </si>
  <si>
    <t>5 hours</t>
  </si>
  <si>
    <t>500 Tx</t>
  </si>
  <si>
    <t>3 Hours</t>
  </si>
  <si>
    <t>Medium - Large</t>
  </si>
  <si>
    <t>Small- Medium</t>
  </si>
  <si>
    <t>Small</t>
  </si>
  <si>
    <t>TBD</t>
  </si>
  <si>
    <t>£866-£891</t>
  </si>
  <si>
    <t>Hardware</t>
  </si>
  <si>
    <t xml:space="preserve">Price range reflects range of stands available. </t>
  </si>
  <si>
    <t>https://www.parishbuying.org.uk/categories/contactless-donations/attended-units</t>
  </si>
  <si>
    <t>Inbuilt Connectivity</t>
  </si>
  <si>
    <t>Requires Tablet/Phone</t>
  </si>
  <si>
    <t>Yes, 3G</t>
  </si>
  <si>
    <t>50 Tx</t>
  </si>
  <si>
    <t>Chip &amp; Pin</t>
  </si>
  <si>
    <t>https://www.mobiletransaction.org/sumup-3g-review/</t>
  </si>
  <si>
    <t>https://www.mobiletransaction.org/sumup-review/</t>
  </si>
  <si>
    <t>&gt;250 Tx</t>
  </si>
  <si>
    <t>https://www.mobiletransaction.org/izettle-review-uk/</t>
  </si>
  <si>
    <t>Link to Review</t>
  </si>
  <si>
    <t>Digital Receipts</t>
  </si>
  <si>
    <t>Cheaper mains powered model available. Table mounted stand can be purchased for £65.</t>
  </si>
  <si>
    <t>Battery Life (Transactions)</t>
  </si>
  <si>
    <r>
      <t>Goodbox GBX Mini</t>
    </r>
    <r>
      <rPr>
        <b/>
        <vertAlign val="superscript"/>
        <sz val="16"/>
        <color theme="1"/>
        <rFont val="Tahoma"/>
        <family val="2"/>
      </rPr>
      <t>1</t>
    </r>
  </si>
  <si>
    <t>3 hours</t>
  </si>
  <si>
    <t>Additional battery can be purchased for £18, providing 3 hours extra life.</t>
  </si>
  <si>
    <r>
      <t>SumUp Air + Tablet</t>
    </r>
    <r>
      <rPr>
        <b/>
        <vertAlign val="superscript"/>
        <sz val="16"/>
        <color theme="1"/>
        <rFont val="Tahoma"/>
        <family val="2"/>
      </rPr>
      <t>2</t>
    </r>
  </si>
  <si>
    <r>
      <t>Goodbox Goodplate + GBx Mini</t>
    </r>
    <r>
      <rPr>
        <b/>
        <vertAlign val="superscript"/>
        <sz val="16"/>
        <color theme="1"/>
        <rFont val="Tahoma"/>
        <family val="2"/>
      </rPr>
      <t>3</t>
    </r>
  </si>
  <si>
    <r>
      <t>Goodbox GBx Core</t>
    </r>
    <r>
      <rPr>
        <b/>
        <vertAlign val="superscript"/>
        <sz val="16"/>
        <color theme="1"/>
        <rFont val="Tahoma"/>
        <family val="2"/>
      </rPr>
      <t>4</t>
    </r>
  </si>
  <si>
    <r>
      <t>Payacharity (Payter)</t>
    </r>
    <r>
      <rPr>
        <b/>
        <vertAlign val="superscript"/>
        <sz val="16"/>
        <color theme="1"/>
        <rFont val="Tahoma"/>
        <family val="2"/>
      </rPr>
      <t>5</t>
    </r>
  </si>
  <si>
    <r>
      <t>Payacharity (Payter) + Platform</t>
    </r>
    <r>
      <rPr>
        <b/>
        <vertAlign val="superscript"/>
        <sz val="16"/>
        <color theme="1"/>
        <rFont val="Tahoma"/>
        <family val="2"/>
      </rPr>
      <t>6</t>
    </r>
  </si>
  <si>
    <t>Mains Operable</t>
  </si>
  <si>
    <t>Offline Donations</t>
  </si>
  <si>
    <r>
      <t>SumUp Air</t>
    </r>
    <r>
      <rPr>
        <b/>
        <vertAlign val="superscript"/>
        <sz val="14"/>
        <color theme="1"/>
        <rFont val="Tahoma"/>
        <family val="2"/>
      </rPr>
      <t>1</t>
    </r>
  </si>
  <si>
    <r>
      <t>iZettle Reader 2</t>
    </r>
    <r>
      <rPr>
        <b/>
        <vertAlign val="superscript"/>
        <sz val="14"/>
        <color theme="1"/>
        <rFont val="Tahoma"/>
        <family val="2"/>
      </rPr>
      <t>2</t>
    </r>
  </si>
  <si>
    <r>
      <t>Goodbox GBX Mini</t>
    </r>
    <r>
      <rPr>
        <b/>
        <vertAlign val="superscript"/>
        <sz val="14"/>
        <color theme="1"/>
        <rFont val="Tahoma"/>
        <family val="2"/>
      </rPr>
      <t>4</t>
    </r>
  </si>
  <si>
    <t>Church "Size" i.e. busyness</t>
  </si>
  <si>
    <t>2.25% + 10p</t>
  </si>
  <si>
    <r>
      <rPr>
        <b/>
        <sz val="14"/>
        <color theme="1"/>
        <rFont val="Tahoma"/>
        <family val="2"/>
      </rPr>
      <t>60-day Money Back Guarantee</t>
    </r>
    <r>
      <rPr>
        <sz val="14"/>
        <color theme="1"/>
        <rFont val="Tahoma"/>
        <family val="2"/>
      </rPr>
      <t>. Goodplate Powder White - £198. Goodbox Brass - £294.</t>
    </r>
  </si>
  <si>
    <r>
      <rPr>
        <b/>
        <sz val="14"/>
        <color theme="1"/>
        <rFont val="Tahoma"/>
        <family val="2"/>
      </rPr>
      <t>60-day Money Back Guarantee.</t>
    </r>
    <r>
      <rPr>
        <sz val="14"/>
        <color theme="1"/>
        <rFont val="Tahoma"/>
        <family val="2"/>
      </rPr>
      <t xml:space="preserve"> Additional battery handle can be purchased for £60, providing extra 6 hours life. Goodbox may charge a minimum of 1 hr design fee (£30/hr), depending on your needs.</t>
    </r>
  </si>
  <si>
    <r>
      <rPr>
        <b/>
        <sz val="14"/>
        <color theme="1"/>
        <rFont val="Tahoma"/>
        <family val="2"/>
      </rPr>
      <t>60-day Money Back Guarantee.</t>
    </r>
    <r>
      <rPr>
        <sz val="14"/>
        <color theme="1"/>
        <rFont val="Tahoma"/>
        <family val="2"/>
      </rPr>
      <t xml:space="preserve"> Price includes GBx Core and Podium. Retrofittable.</t>
    </r>
  </si>
  <si>
    <t>4 hours</t>
  </si>
  <si>
    <r>
      <t>Sumup 3G</t>
    </r>
    <r>
      <rPr>
        <b/>
        <vertAlign val="superscript"/>
        <sz val="14"/>
        <color theme="1"/>
        <rFont val="Tahoma"/>
        <family val="2"/>
      </rPr>
      <t>3</t>
    </r>
  </si>
  <si>
    <r>
      <rPr>
        <b/>
        <sz val="14"/>
        <color theme="1"/>
        <rFont val="Tahoma"/>
        <family val="2"/>
      </rPr>
      <t>60-day Money Back Guarantee</t>
    </r>
    <r>
      <rPr>
        <sz val="14"/>
        <color theme="1"/>
        <rFont val="Tahoma"/>
        <family val="2"/>
      </rPr>
      <t>. Price includes GBx Core and Podium. Retrofittable. Cash Box included.</t>
    </r>
  </si>
  <si>
    <r>
      <t>Goodbox Core + Podium w Cash Box</t>
    </r>
    <r>
      <rPr>
        <b/>
        <vertAlign val="superscript"/>
        <sz val="14"/>
        <color theme="1"/>
        <rFont val="Tahoma"/>
        <family val="2"/>
      </rPr>
      <t>8</t>
    </r>
  </si>
  <si>
    <r>
      <t>Section B: Contactless Payment Terminals. For parishes aiming to offer a card</t>
    </r>
    <r>
      <rPr>
        <b/>
        <i/>
        <sz val="16"/>
        <color theme="1"/>
        <rFont val="Tahoma"/>
        <family val="2"/>
      </rPr>
      <t xml:space="preserve"> </t>
    </r>
    <r>
      <rPr>
        <b/>
        <i/>
        <sz val="16"/>
        <color rgb="FF25408F"/>
        <rFont val="Tahoma"/>
        <family val="2"/>
      </rPr>
      <t xml:space="preserve">payment </t>
    </r>
    <r>
      <rPr>
        <b/>
        <sz val="16"/>
        <color theme="1"/>
        <rFont val="Tahoma"/>
        <family val="2"/>
      </rPr>
      <t>option (shop, events, tickets, etc).</t>
    </r>
  </si>
  <si>
    <r>
      <t xml:space="preserve">Section A: Contactless Donation Terminals. For parishes aiming to increase </t>
    </r>
    <r>
      <rPr>
        <b/>
        <i/>
        <sz val="16"/>
        <color rgb="FF25408F"/>
        <rFont val="Tahoma"/>
        <family val="2"/>
      </rPr>
      <t>donation</t>
    </r>
    <r>
      <rPr>
        <b/>
        <sz val="16"/>
        <color rgb="FF25408F"/>
        <rFont val="Tahoma"/>
        <family val="2"/>
      </rPr>
      <t xml:space="preserve">s </t>
    </r>
    <r>
      <rPr>
        <b/>
        <sz val="16"/>
        <color theme="1"/>
        <rFont val="Tahoma"/>
        <family val="2"/>
      </rPr>
      <t>(baptisms, weddings, events)</t>
    </r>
  </si>
  <si>
    <r>
      <t>GW Devices - Midi</t>
    </r>
    <r>
      <rPr>
        <b/>
        <vertAlign val="superscript"/>
        <sz val="14"/>
        <color theme="1"/>
        <rFont val="Tahoma"/>
        <family val="2"/>
      </rPr>
      <t>7</t>
    </r>
  </si>
  <si>
    <r>
      <t>Goodbox Core + Podium</t>
    </r>
    <r>
      <rPr>
        <b/>
        <vertAlign val="superscript"/>
        <sz val="14"/>
        <color theme="1"/>
        <rFont val="Tahoma"/>
        <family val="2"/>
      </rPr>
      <t>8</t>
    </r>
  </si>
  <si>
    <t>Setup Fee</t>
  </si>
  <si>
    <t>-</t>
  </si>
  <si>
    <t>Basic model only has Wifi connectivity. Mobile option is an extra £90 plus £10/month.</t>
  </si>
  <si>
    <t>Prices inclusive of VAT. Correct as of 16.07.2020</t>
  </si>
  <si>
    <t>SumUp Stand can be purchased for £10. Tablet must be mobile interent enabled or have Wifi connection.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</si>
</sst>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&quot;£&quot;#,##0.00"/>
  </numFmts>
  <fonts count="1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Taq"/>
    </font>
    <font>
      <b/>
      <sz val="11"/>
      <color theme="1"/>
      <name val="Tahoma"/>
      <family val="2"/>
    </font>
    <font>
      <b/>
      <sz val="14"/>
      <color theme="1"/>
      <name val="Tahoma"/>
      <family val="2"/>
    </font>
    <font>
      <sz val="11"/>
      <color theme="1"/>
      <name val="Tahoma"/>
      <family val="2"/>
    </font>
    <font>
      <b/>
      <sz val="14"/>
      <color theme="0"/>
      <name val="Tahoma"/>
      <family val="2"/>
    </font>
    <font>
      <sz val="14"/>
      <color theme="1"/>
      <name val="Tahoma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b/>
      <vertAlign val="superscript"/>
      <sz val="16"/>
      <color theme="1"/>
      <name val="Tahoma"/>
      <family val="2"/>
    </font>
    <font>
      <b/>
      <vertAlign val="superscript"/>
      <sz val="14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i/>
      <sz val="16"/>
      <color theme="1"/>
      <name val="Tahoma"/>
      <family val="2"/>
    </font>
    <font>
      <b/>
      <i/>
      <sz val="16"/>
      <color rgb="FF25408F"/>
      <name val="Tahoma"/>
      <family val="2"/>
    </font>
    <font>
      <b/>
      <sz val="16"/>
      <color rgb="FF25408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25408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1" fillId="0" borderId="0" xfId="1" applyAlignment="1">
      <alignment horizontal="left"/>
    </xf>
    <xf numFmtId="0" fontId="3" fillId="0" borderId="0" xfId="0" applyFont="1" applyAlignment="1"/>
    <xf numFmtId="0" fontId="0" fillId="0" borderId="0" xfId="0" applyFill="1" applyBorder="1"/>
    <xf numFmtId="0" fontId="3" fillId="0" borderId="0" xfId="0" applyFont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/>
    </xf>
    <xf numFmtId="10" fontId="7" fillId="3" borderId="11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 wrapText="1"/>
    </xf>
    <xf numFmtId="10" fontId="7" fillId="3" borderId="5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6" fontId="7" fillId="3" borderId="4" xfId="0" applyNumberFormat="1" applyFont="1" applyFill="1" applyBorder="1" applyAlignment="1">
      <alignment horizontal="center" vertical="center" wrapText="1"/>
    </xf>
    <xf numFmtId="6" fontId="7" fillId="3" borderId="5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/>
    </xf>
    <xf numFmtId="6" fontId="7" fillId="0" borderId="1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7" fillId="3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0" fontId="7" fillId="0" borderId="1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8" fontId="7" fillId="3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textRotation="90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textRotation="90" wrapText="1"/>
    </xf>
    <xf numFmtId="10" fontId="7" fillId="3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90" wrapText="1"/>
    </xf>
    <xf numFmtId="16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 wrapText="1"/>
    </xf>
    <xf numFmtId="0" fontId="4" fillId="3" borderId="14" xfId="0" applyFont="1" applyFill="1" applyBorder="1" applyAlignment="1">
      <alignment horizontal="center" vertical="center" textRotation="90" wrapText="1"/>
    </xf>
    <xf numFmtId="0" fontId="4" fillId="3" borderId="9" xfId="0" applyFont="1" applyFill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 textRotation="90" wrapText="1"/>
    </xf>
    <xf numFmtId="164" fontId="7" fillId="3" borderId="0" xfId="0" applyNumberFormat="1" applyFont="1" applyFill="1" applyBorder="1" applyAlignment="1">
      <alignment horizontal="center" vertical="center"/>
    </xf>
    <xf numFmtId="164" fontId="7" fillId="3" borderId="1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 wrapText="1"/>
    </xf>
    <xf numFmtId="164" fontId="7" fillId="3" borderId="11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8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54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9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220927</xdr:colOff>
      <xdr:row>0</xdr:row>
      <xdr:rowOff>39689</xdr:rowOff>
    </xdr:from>
    <xdr:to>
      <xdr:col>4</xdr:col>
      <xdr:colOff>1618676</xdr:colOff>
      <xdr:row>3</xdr:row>
      <xdr:rowOff>181483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521" y="39689"/>
          <a:ext cx="2433593" cy="713294"/>
        </a:xfrm>
        <a:prstGeom prst="rect">
          <a:avLst/>
        </a:prstGeom>
      </xdr:spPr>
    </xdr:pic>
    <xdr:clientData/>
  </xdr:twoCellAnchor>
  <xdr:twoCellAnchor editAs="oneCell">
    <xdr:from>
      <xdr:col>4</xdr:col>
      <xdr:colOff>1410569</xdr:colOff>
      <xdr:row>26</xdr:row>
      <xdr:rowOff>180978</xdr:rowOff>
    </xdr:from>
    <xdr:to>
      <xdr:col>5</xdr:col>
      <xdr:colOff>125867</xdr:colOff>
      <xdr:row>37</xdr:row>
      <xdr:rowOff>3747</xdr:rowOff>
    </xdr:to>
    <xdr:pic>
      <xdr:nvPicPr>
        <xdr:cNvPr id="33" name="Picture 32" descr="https://www.parishbuying.org.uk/images/Categories/Cardreader/SumUp-dual.jpg">
          <a:extLst>
            <a:ext uri="{FF2B5EF4-FFF2-40B4-BE49-F238E27FC236}">
              <a16:creationId xmlns:a16="http://schemas.microsoft.com/office/drawing/2014/main" id="{678D2878-992C-443F-A9CE-FA9F9BE812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70"/>
        <a:stretch/>
      </xdr:blipFill>
      <xdr:spPr bwMode="auto">
        <a:xfrm>
          <a:off x="2625007" y="7027072"/>
          <a:ext cx="2072860" cy="1918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45581</xdr:colOff>
      <xdr:row>26</xdr:row>
      <xdr:rowOff>11906</xdr:rowOff>
    </xdr:from>
    <xdr:to>
      <xdr:col>4</xdr:col>
      <xdr:colOff>457312</xdr:colOff>
      <xdr:row>36</xdr:row>
      <xdr:rowOff>161089</xdr:rowOff>
    </xdr:to>
    <xdr:pic>
      <xdr:nvPicPr>
        <xdr:cNvPr id="34" name="Picture 33" descr="https://www.parishbuying.org.uk/images/Categories/Energy/GP_and_GBx_Mini_1.jpg">
          <a:extLst>
            <a:ext uri="{FF2B5EF4-FFF2-40B4-BE49-F238E27FC236}">
              <a16:creationId xmlns:a16="http://schemas.microsoft.com/office/drawing/2014/main" id="{828B8B7C-8C40-4782-B0D4-EDE58E6A37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760" r="19634"/>
        <a:stretch/>
      </xdr:blipFill>
      <xdr:spPr bwMode="auto">
        <a:xfrm>
          <a:off x="494617" y="6584156"/>
          <a:ext cx="1173731" cy="2054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1012031</xdr:colOff>
      <xdr:row>25</xdr:row>
      <xdr:rowOff>183696</xdr:rowOff>
    </xdr:from>
    <xdr:to>
      <xdr:col>9</xdr:col>
      <xdr:colOff>1164051</xdr:colOff>
      <xdr:row>37</xdr:row>
      <xdr:rowOff>143220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6837BBCF-4F88-48D1-AA34-14A5B9338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41406" y="6839290"/>
          <a:ext cx="1425989" cy="2245524"/>
        </a:xfrm>
        <a:prstGeom prst="rect">
          <a:avLst/>
        </a:prstGeom>
      </xdr:spPr>
    </xdr:pic>
    <xdr:clientData/>
  </xdr:twoCellAnchor>
  <xdr:twoCellAnchor editAs="oneCell">
    <xdr:from>
      <xdr:col>9</xdr:col>
      <xdr:colOff>1450523</xdr:colOff>
      <xdr:row>25</xdr:row>
      <xdr:rowOff>73897</xdr:rowOff>
    </xdr:from>
    <xdr:to>
      <xdr:col>12</xdr:col>
      <xdr:colOff>79154</xdr:colOff>
      <xdr:row>39</xdr:row>
      <xdr:rowOff>20723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C545F851-1A36-4A43-93B1-8E0D81065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867" y="6729491"/>
          <a:ext cx="2117162" cy="2613826"/>
        </a:xfrm>
        <a:prstGeom prst="rect">
          <a:avLst/>
        </a:prstGeom>
      </xdr:spPr>
    </xdr:pic>
    <xdr:clientData/>
  </xdr:twoCellAnchor>
  <xdr:twoCellAnchor editAs="oneCell">
    <xdr:from>
      <xdr:col>20</xdr:col>
      <xdr:colOff>17387</xdr:colOff>
      <xdr:row>24</xdr:row>
      <xdr:rowOff>10585</xdr:rowOff>
    </xdr:from>
    <xdr:to>
      <xdr:col>22</xdr:col>
      <xdr:colOff>660822</xdr:colOff>
      <xdr:row>38</xdr:row>
      <xdr:rowOff>141299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879F6767-4EBA-4480-9DD7-FAA2F9921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189601" y="6201835"/>
          <a:ext cx="1908900" cy="2797714"/>
        </a:xfrm>
        <a:prstGeom prst="rect">
          <a:avLst/>
        </a:prstGeom>
      </xdr:spPr>
    </xdr:pic>
    <xdr:clientData/>
  </xdr:twoCellAnchor>
  <xdr:twoCellAnchor editAs="oneCell">
    <xdr:from>
      <xdr:col>12</xdr:col>
      <xdr:colOff>231853</xdr:colOff>
      <xdr:row>25</xdr:row>
      <xdr:rowOff>42333</xdr:rowOff>
    </xdr:from>
    <xdr:to>
      <xdr:col>13</xdr:col>
      <xdr:colOff>999583</xdr:colOff>
      <xdr:row>38</xdr:row>
      <xdr:rowOff>137354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ECF154AA-0EAA-45AC-BE30-1B465924D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6460" y="6424083"/>
          <a:ext cx="1733837" cy="2571521"/>
        </a:xfrm>
        <a:prstGeom prst="rect">
          <a:avLst/>
        </a:prstGeom>
      </xdr:spPr>
    </xdr:pic>
    <xdr:clientData/>
  </xdr:twoCellAnchor>
  <xdr:twoCellAnchor>
    <xdr:from>
      <xdr:col>1</xdr:col>
      <xdr:colOff>112259</xdr:colOff>
      <xdr:row>23</xdr:row>
      <xdr:rowOff>83344</xdr:rowOff>
    </xdr:from>
    <xdr:to>
      <xdr:col>4</xdr:col>
      <xdr:colOff>1006928</xdr:colOff>
      <xdr:row>25</xdr:row>
      <xdr:rowOff>47625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14944086-7C1A-479B-93F5-79A3AFA1F47A}"/>
            </a:ext>
          </a:extLst>
        </xdr:cNvPr>
        <xdr:cNvSpPr txBox="1"/>
      </xdr:nvSpPr>
      <xdr:spPr>
        <a:xfrm>
          <a:off x="289152" y="6084094"/>
          <a:ext cx="1928812" cy="3452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strike="noStrike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</a:t>
          </a:r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Goodbox</a:t>
          </a:r>
          <a:r>
            <a:rPr lang="en-GB" sz="14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GBX Mini</a:t>
          </a:r>
          <a:endParaRPr lang="en-GB" sz="14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4</xdr:col>
      <xdr:colOff>1368196</xdr:colOff>
      <xdr:row>23</xdr:row>
      <xdr:rowOff>79261</xdr:rowOff>
    </xdr:from>
    <xdr:to>
      <xdr:col>5</xdr:col>
      <xdr:colOff>81643</xdr:colOff>
      <xdr:row>24</xdr:row>
      <xdr:rowOff>163286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D889DA90-0CD7-4B73-B6C7-5B074D0C1FD8}"/>
            </a:ext>
          </a:extLst>
        </xdr:cNvPr>
        <xdr:cNvSpPr txBox="1"/>
      </xdr:nvSpPr>
      <xdr:spPr>
        <a:xfrm>
          <a:off x="2579232" y="6080011"/>
          <a:ext cx="2060804" cy="274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</a:t>
          </a:r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Sumup Air +</a:t>
          </a:r>
          <a:r>
            <a:rPr lang="en-GB" sz="14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Tablet</a:t>
          </a:r>
        </a:p>
        <a:p>
          <a:endParaRPr lang="en-GB" sz="14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8</xdr:col>
      <xdr:colOff>836154</xdr:colOff>
      <xdr:row>23</xdr:row>
      <xdr:rowOff>87765</xdr:rowOff>
    </xdr:from>
    <xdr:to>
      <xdr:col>10</xdr:col>
      <xdr:colOff>160565</xdr:colOff>
      <xdr:row>24</xdr:row>
      <xdr:rowOff>183016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AA6D21A3-BBDF-4BDD-80ED-495C97B3790A}"/>
            </a:ext>
          </a:extLst>
        </xdr:cNvPr>
        <xdr:cNvSpPr txBox="1"/>
      </xdr:nvSpPr>
      <xdr:spPr>
        <a:xfrm>
          <a:off x="7952690" y="6088515"/>
          <a:ext cx="211387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4</a:t>
          </a:r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Goodbox</a:t>
          </a:r>
          <a:r>
            <a:rPr lang="en-GB" sz="14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GBX Core</a:t>
          </a:r>
          <a:endParaRPr lang="en-GB" sz="14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10</xdr:col>
      <xdr:colOff>479650</xdr:colOff>
      <xdr:row>23</xdr:row>
      <xdr:rowOff>102052</xdr:rowOff>
    </xdr:from>
    <xdr:to>
      <xdr:col>12</xdr:col>
      <xdr:colOff>163284</xdr:colOff>
      <xdr:row>25</xdr:row>
      <xdr:rowOff>68036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152FFB7C-13FD-49CC-AA98-A71B160BD424}"/>
            </a:ext>
          </a:extLst>
        </xdr:cNvPr>
        <xdr:cNvSpPr txBox="1"/>
      </xdr:nvSpPr>
      <xdr:spPr>
        <a:xfrm>
          <a:off x="10385650" y="6102802"/>
          <a:ext cx="1602241" cy="3469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5</a:t>
          </a:r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Payacharity </a:t>
          </a:r>
        </a:p>
      </xdr:txBody>
    </xdr:sp>
    <xdr:clientData/>
  </xdr:twoCellAnchor>
  <xdr:twoCellAnchor>
    <xdr:from>
      <xdr:col>6</xdr:col>
      <xdr:colOff>329975</xdr:colOff>
      <xdr:row>23</xdr:row>
      <xdr:rowOff>53747</xdr:rowOff>
    </xdr:from>
    <xdr:to>
      <xdr:col>8</xdr:col>
      <xdr:colOff>892969</xdr:colOff>
      <xdr:row>25</xdr:row>
      <xdr:rowOff>11907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7DDB8EBC-C1F7-478D-BF1C-299D91C60249}"/>
            </a:ext>
          </a:extLst>
        </xdr:cNvPr>
        <xdr:cNvSpPr txBox="1"/>
      </xdr:nvSpPr>
      <xdr:spPr>
        <a:xfrm>
          <a:off x="5044850" y="6328341"/>
          <a:ext cx="2277494" cy="339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</a:t>
          </a:r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Goodplate + GBX</a:t>
          </a:r>
          <a:r>
            <a:rPr lang="en-GB" sz="14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Mini</a:t>
          </a:r>
          <a:endParaRPr lang="en-GB" sz="14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20</xdr:col>
      <xdr:colOff>500402</xdr:colOff>
      <xdr:row>23</xdr:row>
      <xdr:rowOff>22113</xdr:rowOff>
    </xdr:from>
    <xdr:to>
      <xdr:col>22</xdr:col>
      <xdr:colOff>1228044</xdr:colOff>
      <xdr:row>24</xdr:row>
      <xdr:rowOff>153082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936A8D05-27A0-4004-A58A-7D187C11991C}"/>
            </a:ext>
          </a:extLst>
        </xdr:cNvPr>
        <xdr:cNvSpPr txBox="1"/>
      </xdr:nvSpPr>
      <xdr:spPr>
        <a:xfrm>
          <a:off x="17672616" y="6022863"/>
          <a:ext cx="1993107" cy="3214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8</a:t>
          </a:r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Goodbox</a:t>
          </a:r>
          <a:r>
            <a:rPr lang="en-GB" sz="14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Podium</a:t>
          </a:r>
          <a:endParaRPr lang="en-GB" sz="14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12</xdr:col>
      <xdr:colOff>403793</xdr:colOff>
      <xdr:row>23</xdr:row>
      <xdr:rowOff>45358</xdr:rowOff>
    </xdr:from>
    <xdr:to>
      <xdr:col>15</xdr:col>
      <xdr:colOff>522174</xdr:colOff>
      <xdr:row>25</xdr:row>
      <xdr:rowOff>33452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B1E5185E-043B-42F3-A06D-AD25F229CCBC}"/>
            </a:ext>
          </a:extLst>
        </xdr:cNvPr>
        <xdr:cNvSpPr txBox="1"/>
      </xdr:nvSpPr>
      <xdr:spPr>
        <a:xfrm>
          <a:off x="12228400" y="6046108"/>
          <a:ext cx="2404381" cy="3690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6</a:t>
          </a:r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Payacharity Platform</a:t>
          </a:r>
        </a:p>
      </xdr:txBody>
    </xdr:sp>
    <xdr:clientData/>
  </xdr:twoCellAnchor>
  <xdr:twoCellAnchor>
    <xdr:from>
      <xdr:col>23</xdr:col>
      <xdr:colOff>942977</xdr:colOff>
      <xdr:row>23</xdr:row>
      <xdr:rowOff>0</xdr:rowOff>
    </xdr:from>
    <xdr:to>
      <xdr:col>23</xdr:col>
      <xdr:colOff>2524126</xdr:colOff>
      <xdr:row>24</xdr:row>
      <xdr:rowOff>73818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85A3E930-BCCA-4B0B-AD8B-23802A9A8E0F}"/>
            </a:ext>
          </a:extLst>
        </xdr:cNvPr>
        <xdr:cNvSpPr txBox="1"/>
      </xdr:nvSpPr>
      <xdr:spPr>
        <a:xfrm>
          <a:off x="20078702" y="6293642"/>
          <a:ext cx="1581149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9</a:t>
          </a:r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Goodbox</a:t>
          </a:r>
          <a:r>
            <a:rPr lang="en-GB" sz="14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Pro</a:t>
          </a:r>
          <a:endParaRPr lang="en-GB" sz="14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6</xdr:col>
      <xdr:colOff>558554</xdr:colOff>
      <xdr:row>26</xdr:row>
      <xdr:rowOff>176210</xdr:rowOff>
    </xdr:from>
    <xdr:to>
      <xdr:col>8</xdr:col>
      <xdr:colOff>927244</xdr:colOff>
      <xdr:row>37</xdr:row>
      <xdr:rowOff>145493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85197427-389C-42F3-BAAF-88B5ED625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3429" y="7022304"/>
          <a:ext cx="2083190" cy="206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27</xdr:row>
      <xdr:rowOff>13606</xdr:rowOff>
    </xdr:from>
    <xdr:to>
      <xdr:col>19</xdr:col>
      <xdr:colOff>476249</xdr:colOff>
      <xdr:row>36</xdr:row>
      <xdr:rowOff>149677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BC2F0A-C1E8-4555-B86F-1E346801B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176" b="16750"/>
        <a:stretch/>
      </xdr:blipFill>
      <xdr:spPr>
        <a:xfrm>
          <a:off x="14205857" y="6776356"/>
          <a:ext cx="2830285" cy="1850571"/>
        </a:xfrm>
        <a:prstGeom prst="rect">
          <a:avLst/>
        </a:prstGeom>
      </xdr:spPr>
    </xdr:pic>
    <xdr:clientData/>
  </xdr:twoCellAnchor>
  <xdr:twoCellAnchor>
    <xdr:from>
      <xdr:col>16</xdr:col>
      <xdr:colOff>217373</xdr:colOff>
      <xdr:row>23</xdr:row>
      <xdr:rowOff>79264</xdr:rowOff>
    </xdr:from>
    <xdr:to>
      <xdr:col>19</xdr:col>
      <xdr:colOff>373516</xdr:colOff>
      <xdr:row>25</xdr:row>
      <xdr:rowOff>19733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464ACC08-56E9-4D44-B60F-15881A69AD51}"/>
            </a:ext>
          </a:extLst>
        </xdr:cNvPr>
        <xdr:cNvSpPr txBox="1"/>
      </xdr:nvSpPr>
      <xdr:spPr>
        <a:xfrm>
          <a:off x="14940302" y="6080014"/>
          <a:ext cx="1993107" cy="3214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7</a:t>
          </a:r>
          <a:r>
            <a:rPr lang="en-GB" sz="14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GWD Midi</a:t>
          </a:r>
          <a:endParaRPr lang="en-GB" sz="14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289151</xdr:colOff>
      <xdr:row>15</xdr:row>
      <xdr:rowOff>125867</xdr:rowOff>
    </xdr:from>
    <xdr:ext cx="1388009" cy="2304216"/>
    <xdr:pic>
      <xdr:nvPicPr>
        <xdr:cNvPr id="2" name="Picture 1" descr="https://www.parishbuying.org.uk/images/Categories/Energy/GP_and_GBx_Mini_1.jpg">
          <a:extLst>
            <a:ext uri="{FF2B5EF4-FFF2-40B4-BE49-F238E27FC236}">
              <a16:creationId xmlns:a16="http://schemas.microsoft.com/office/drawing/2014/main" id="{3A1B6BCA-36CE-4FA8-BAAF-A2A0F09A2C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760" t="4317" r="19634"/>
        <a:stretch/>
      </xdr:blipFill>
      <xdr:spPr bwMode="auto">
        <a:xfrm>
          <a:off x="10171339" y="4007305"/>
          <a:ext cx="1388009" cy="230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1047749</xdr:colOff>
      <xdr:row>14</xdr:row>
      <xdr:rowOff>45924</xdr:rowOff>
    </xdr:from>
    <xdr:to>
      <xdr:col>6</xdr:col>
      <xdr:colOff>1386225</xdr:colOff>
      <xdr:row>15</xdr:row>
      <xdr:rowOff>141175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86E7D62-605B-4554-8CBD-1763A8F1049C}"/>
            </a:ext>
          </a:extLst>
        </xdr:cNvPr>
        <xdr:cNvSpPr txBox="1"/>
      </xdr:nvSpPr>
      <xdr:spPr>
        <a:xfrm>
          <a:off x="8172449" y="11761674"/>
          <a:ext cx="1614826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Sumup 3G</a:t>
          </a:r>
          <a:r>
            <a:rPr lang="en-GB" sz="14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</a:t>
          </a:r>
        </a:p>
      </xdr:txBody>
    </xdr:sp>
    <xdr:clientData/>
  </xdr:twoCellAnchor>
  <xdr:twoCellAnchor>
    <xdr:from>
      <xdr:col>1</xdr:col>
      <xdr:colOff>533401</xdr:colOff>
      <xdr:row>14</xdr:row>
      <xdr:rowOff>57149</xdr:rowOff>
    </xdr:from>
    <xdr:to>
      <xdr:col>1</xdr:col>
      <xdr:colOff>2476499</xdr:colOff>
      <xdr:row>15</xdr:row>
      <xdr:rowOff>119062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C7C081A-DA27-47A6-9502-D3C7DD84F146}"/>
            </a:ext>
          </a:extLst>
        </xdr:cNvPr>
        <xdr:cNvSpPr txBox="1"/>
      </xdr:nvSpPr>
      <xdr:spPr>
        <a:xfrm>
          <a:off x="1752601" y="11772899"/>
          <a:ext cx="1943098" cy="2524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Sumup Air</a:t>
          </a:r>
          <a:r>
            <a:rPr lang="en-GB" sz="14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</a:t>
          </a:r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endParaRPr lang="en-GB" sz="1400" b="1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en-GB" sz="14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9</xdr:col>
      <xdr:colOff>216010</xdr:colOff>
      <xdr:row>14</xdr:row>
      <xdr:rowOff>6121</xdr:rowOff>
    </xdr:from>
    <xdr:to>
      <xdr:col>12</xdr:col>
      <xdr:colOff>214312</xdr:colOff>
      <xdr:row>15</xdr:row>
      <xdr:rowOff>101372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32BC7D8-AC7C-4F02-8FD1-E32AFC2BBFAC}"/>
            </a:ext>
          </a:extLst>
        </xdr:cNvPr>
        <xdr:cNvSpPr txBox="1"/>
      </xdr:nvSpPr>
      <xdr:spPr>
        <a:xfrm>
          <a:off x="10098198" y="3697059"/>
          <a:ext cx="1819958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Goodbox</a:t>
          </a:r>
          <a:r>
            <a:rPr lang="en-GB" sz="14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Mini</a:t>
          </a:r>
          <a:r>
            <a:rPr lang="en-GB" sz="14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4</a:t>
          </a:r>
        </a:p>
      </xdr:txBody>
    </xdr:sp>
    <xdr:clientData/>
  </xdr:twoCellAnchor>
  <xdr:twoCellAnchor>
    <xdr:from>
      <xdr:col>3</xdr:col>
      <xdr:colOff>273843</xdr:colOff>
      <xdr:row>14</xdr:row>
      <xdr:rowOff>59530</xdr:rowOff>
    </xdr:from>
    <xdr:to>
      <xdr:col>4</xdr:col>
      <xdr:colOff>1202531</xdr:colOff>
      <xdr:row>15</xdr:row>
      <xdr:rowOff>154781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7B9DCC3-1651-46E5-9240-8BF8E101D0FD}"/>
            </a:ext>
          </a:extLst>
        </xdr:cNvPr>
        <xdr:cNvSpPr txBox="1"/>
      </xdr:nvSpPr>
      <xdr:spPr>
        <a:xfrm>
          <a:off x="4988718" y="11775280"/>
          <a:ext cx="1900238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iZettle</a:t>
          </a:r>
          <a:r>
            <a:rPr lang="en-GB" sz="14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Reader 2</a:t>
          </a:r>
          <a:r>
            <a:rPr lang="en-GB" sz="14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</a:t>
          </a:r>
        </a:p>
      </xdr:txBody>
    </xdr:sp>
    <xdr:clientData/>
  </xdr:twoCellAnchor>
  <xdr:oneCellAnchor>
    <xdr:from>
      <xdr:col>1</xdr:col>
      <xdr:colOff>357186</xdr:colOff>
      <xdr:row>15</xdr:row>
      <xdr:rowOff>130970</xdr:rowOff>
    </xdr:from>
    <xdr:ext cx="2205122" cy="1845468"/>
    <xdr:pic>
      <xdr:nvPicPr>
        <xdr:cNvPr id="7" name="Picture 6">
          <a:extLst>
            <a:ext uri="{FF2B5EF4-FFF2-40B4-BE49-F238E27FC236}">
              <a16:creationId xmlns:a16="http://schemas.microsoft.com/office/drawing/2014/main" id="{32E31BB6-FA77-4F89-AD83-AC16A4DBEB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56067"/>
        <a:stretch/>
      </xdr:blipFill>
      <xdr:spPr>
        <a:xfrm>
          <a:off x="1576386" y="12037220"/>
          <a:ext cx="2205122" cy="1845468"/>
        </a:xfrm>
        <a:prstGeom prst="rect">
          <a:avLst/>
        </a:prstGeom>
      </xdr:spPr>
    </xdr:pic>
    <xdr:clientData/>
  </xdr:oneCellAnchor>
  <xdr:oneCellAnchor>
    <xdr:from>
      <xdr:col>5</xdr:col>
      <xdr:colOff>945695</xdr:colOff>
      <xdr:row>16</xdr:row>
      <xdr:rowOff>55976</xdr:rowOff>
    </xdr:from>
    <xdr:ext cx="1456117" cy="2227727"/>
    <xdr:pic>
      <xdr:nvPicPr>
        <xdr:cNvPr id="8" name="Picture 7">
          <a:extLst>
            <a:ext uri="{FF2B5EF4-FFF2-40B4-BE49-F238E27FC236}">
              <a16:creationId xmlns:a16="http://schemas.microsoft.com/office/drawing/2014/main" id="{71E021C9-08E8-46C9-8026-1C166A428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0395" y="12152726"/>
          <a:ext cx="1456117" cy="2227727"/>
        </a:xfrm>
        <a:prstGeom prst="rect">
          <a:avLst/>
        </a:prstGeom>
      </xdr:spPr>
    </xdr:pic>
    <xdr:clientData/>
  </xdr:oneCellAnchor>
  <xdr:oneCellAnchor>
    <xdr:from>
      <xdr:col>3</xdr:col>
      <xdr:colOff>309562</xdr:colOff>
      <xdr:row>16</xdr:row>
      <xdr:rowOff>117309</xdr:rowOff>
    </xdr:from>
    <xdr:ext cx="1923783" cy="2047239"/>
    <xdr:pic>
      <xdr:nvPicPr>
        <xdr:cNvPr id="9" name="Picture 8">
          <a:extLst>
            <a:ext uri="{FF2B5EF4-FFF2-40B4-BE49-F238E27FC236}">
              <a16:creationId xmlns:a16="http://schemas.microsoft.com/office/drawing/2014/main" id="{A675C26F-4A87-40A1-9292-EAA2850D86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4282"/>
        <a:stretch/>
      </xdr:blipFill>
      <xdr:spPr>
        <a:xfrm>
          <a:off x="5024437" y="12214059"/>
          <a:ext cx="1923783" cy="20472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arishbuying.org.uk/categories/contactless-donations/self-service-units/tabletop-unit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biletransaction.org/sumup-review/" TargetMode="External"/><Relationship Id="rId2" Type="http://schemas.openxmlformats.org/officeDocument/2006/relationships/hyperlink" Target="https://www.mobiletransaction.org/sumup-3g-review/" TargetMode="External"/><Relationship Id="rId1" Type="http://schemas.openxmlformats.org/officeDocument/2006/relationships/hyperlink" Target="https://www.parishbuying.org.uk/categories/contactless-donations/attended-units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www.mobiletransaction.org/izettle-review-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DE7B3-6E56-4297-A2F8-13A6A661FD83}">
  <sheetPr>
    <pageSetUpPr fitToPage="1"/>
  </sheetPr>
  <dimension ref="A5:X86"/>
  <sheetViews>
    <sheetView showGridLines="0" tabSelected="1" zoomScale="80" zoomScaleNormal="80" workbookViewId="0">
      <selection activeCell="E6" sqref="E6"/>
    </sheetView>
  </sheetViews>
  <sheetFormatPr defaultRowHeight="15"/>
  <cols>
    <col min="1" max="1" width="2.7109375" customWidth="1"/>
    <col min="2" max="2" width="4.140625" customWidth="1"/>
    <col min="3" max="3" width="10" customWidth="1"/>
    <col min="4" max="4" width="1.42578125" customWidth="1"/>
    <col min="5" max="5" width="50.28515625" customWidth="1"/>
    <col min="6" max="6" width="2.140625" customWidth="1"/>
    <col min="7" max="7" width="14.5703125" customWidth="1"/>
    <col min="8" max="8" width="11" customWidth="1"/>
    <col min="9" max="9" width="19.140625" customWidth="1"/>
    <col min="10" max="10" width="22.5703125" customWidth="1"/>
    <col min="11" max="11" width="12.28515625" customWidth="1"/>
    <col min="12" max="12" width="17.5703125" customWidth="1"/>
    <col min="13" max="13" width="14.5703125" customWidth="1"/>
    <col min="14" max="14" width="16.28515625" customWidth="1"/>
    <col min="15" max="15" width="3.42578125" customWidth="1"/>
    <col min="22" max="22" width="9.7109375" customWidth="1"/>
    <col min="23" max="23" width="58.85546875" customWidth="1"/>
  </cols>
  <sheetData>
    <row r="5" spans="1:24" ht="4.5" customHeight="1"/>
    <row r="6" spans="1:24" ht="19.5">
      <c r="C6" s="85"/>
      <c r="E6" s="41" t="s">
        <v>60</v>
      </c>
      <c r="F6" s="41"/>
      <c r="G6" s="42"/>
      <c r="H6" s="5"/>
      <c r="I6" s="5"/>
      <c r="L6" s="5"/>
    </row>
    <row r="7" spans="1:24" ht="0.75" customHeight="1">
      <c r="K7" s="3"/>
    </row>
    <row r="8" spans="1:24">
      <c r="E8" s="7" t="s">
        <v>12</v>
      </c>
      <c r="F8" s="7"/>
      <c r="G8" s="6" t="s">
        <v>11</v>
      </c>
    </row>
    <row r="9" spans="1:24" ht="24.75" customHeight="1">
      <c r="E9" s="9" t="s">
        <v>66</v>
      </c>
      <c r="F9" s="4"/>
    </row>
    <row r="10" spans="1:24" ht="24.75" customHeight="1" thickBot="1">
      <c r="E10" s="9"/>
      <c r="F10" s="4"/>
    </row>
    <row r="11" spans="1:24" s="1" customFormat="1" ht="56.25" customHeight="1" thickBot="1">
      <c r="C11" s="15"/>
      <c r="D11" s="15"/>
      <c r="E11" s="10" t="s">
        <v>0</v>
      </c>
      <c r="F11" s="18"/>
      <c r="G11" s="12" t="s">
        <v>21</v>
      </c>
      <c r="H11" s="44" t="s">
        <v>63</v>
      </c>
      <c r="I11" s="44" t="s">
        <v>9</v>
      </c>
      <c r="J11" s="44" t="s">
        <v>1</v>
      </c>
      <c r="K11" s="44" t="s">
        <v>6</v>
      </c>
      <c r="L11" s="44" t="s">
        <v>45</v>
      </c>
      <c r="M11" s="60" t="s">
        <v>46</v>
      </c>
      <c r="N11" s="13" t="s">
        <v>8</v>
      </c>
      <c r="P11" s="158" t="s">
        <v>2</v>
      </c>
      <c r="Q11" s="159"/>
      <c r="R11" s="159"/>
      <c r="S11" s="159"/>
      <c r="T11" s="159"/>
      <c r="U11" s="159"/>
      <c r="V11" s="159"/>
      <c r="W11" s="160"/>
    </row>
    <row r="12" spans="1:24" s="1" customFormat="1" ht="26.25" customHeight="1">
      <c r="A12" s="99" t="s">
        <v>50</v>
      </c>
      <c r="B12" s="100"/>
      <c r="C12" s="102" t="s">
        <v>18</v>
      </c>
      <c r="D12" s="46"/>
      <c r="E12" s="27" t="s">
        <v>37</v>
      </c>
      <c r="F12" s="47"/>
      <c r="G12" s="28">
        <f>120*1.2</f>
        <v>144</v>
      </c>
      <c r="H12" s="29">
        <f>H15</f>
        <v>70</v>
      </c>
      <c r="I12" s="59">
        <f>8*1.2</f>
        <v>9.6</v>
      </c>
      <c r="J12" s="43" t="s">
        <v>51</v>
      </c>
      <c r="K12" s="43" t="s">
        <v>38</v>
      </c>
      <c r="L12" s="43" t="s">
        <v>4</v>
      </c>
      <c r="M12" s="69" t="s">
        <v>4</v>
      </c>
      <c r="N12" s="70" t="s">
        <v>3</v>
      </c>
      <c r="O12" s="66"/>
      <c r="P12" s="135" t="s">
        <v>39</v>
      </c>
      <c r="Q12" s="136"/>
      <c r="R12" s="136"/>
      <c r="S12" s="136"/>
      <c r="T12" s="136"/>
      <c r="U12" s="136"/>
      <c r="V12" s="136"/>
      <c r="W12" s="137"/>
    </row>
    <row r="13" spans="1:24" ht="37.5" customHeight="1" thickBot="1">
      <c r="A13" s="99"/>
      <c r="B13" s="100"/>
      <c r="C13" s="103"/>
      <c r="D13" s="46"/>
      <c r="E13" s="19" t="s">
        <v>40</v>
      </c>
      <c r="F13" s="47"/>
      <c r="G13" s="20">
        <f>116*1.2</f>
        <v>139.19999999999999</v>
      </c>
      <c r="H13" s="45" t="s">
        <v>10</v>
      </c>
      <c r="I13" s="45" t="s">
        <v>5</v>
      </c>
      <c r="J13" s="21">
        <v>1.0999999999999999E-2</v>
      </c>
      <c r="K13" s="45" t="s">
        <v>14</v>
      </c>
      <c r="L13" s="45" t="s">
        <v>4</v>
      </c>
      <c r="M13" s="71" t="s">
        <v>3</v>
      </c>
      <c r="N13" s="72" t="s">
        <v>3</v>
      </c>
      <c r="O13" s="67"/>
      <c r="P13" s="132" t="s">
        <v>67</v>
      </c>
      <c r="Q13" s="133"/>
      <c r="R13" s="133"/>
      <c r="S13" s="133"/>
      <c r="T13" s="133"/>
      <c r="U13" s="133"/>
      <c r="V13" s="133"/>
      <c r="W13" s="134"/>
      <c r="X13" s="88"/>
    </row>
    <row r="14" spans="1:24" ht="26.25" customHeight="1">
      <c r="A14" s="99"/>
      <c r="B14" s="100"/>
      <c r="C14" s="104" t="s">
        <v>17</v>
      </c>
      <c r="D14" s="46"/>
      <c r="E14" s="48" t="s">
        <v>41</v>
      </c>
      <c r="F14" s="49"/>
      <c r="G14" s="50">
        <f>200*1.2</f>
        <v>240</v>
      </c>
      <c r="H14" s="51">
        <f>H12</f>
        <v>70</v>
      </c>
      <c r="I14" s="61">
        <v>9.6</v>
      </c>
      <c r="J14" s="53" t="str">
        <f>J12</f>
        <v>2.25% + 10p</v>
      </c>
      <c r="K14" s="52" t="s">
        <v>15</v>
      </c>
      <c r="L14" s="52" t="s">
        <v>4</v>
      </c>
      <c r="M14" s="62" t="s">
        <v>4</v>
      </c>
      <c r="N14" s="64" t="s">
        <v>3</v>
      </c>
      <c r="O14" s="67"/>
      <c r="P14" s="115" t="s">
        <v>52</v>
      </c>
      <c r="Q14" s="116"/>
      <c r="R14" s="116"/>
      <c r="S14" s="116"/>
      <c r="T14" s="116"/>
      <c r="U14" s="116"/>
      <c r="V14" s="116"/>
      <c r="W14" s="117"/>
      <c r="X14" s="83"/>
    </row>
    <row r="15" spans="1:24" ht="17.25" customHeight="1">
      <c r="A15" s="99"/>
      <c r="B15" s="100"/>
      <c r="C15" s="105"/>
      <c r="D15" s="46"/>
      <c r="E15" s="107" t="s">
        <v>42</v>
      </c>
      <c r="F15" s="49"/>
      <c r="G15" s="108">
        <f>325*1.2</f>
        <v>390</v>
      </c>
      <c r="H15" s="109">
        <f>(50*1.2)+10</f>
        <v>70</v>
      </c>
      <c r="I15" s="109">
        <f>10*1.2</f>
        <v>12</v>
      </c>
      <c r="J15" s="111" t="str">
        <f>J14</f>
        <v>2.25% + 10p</v>
      </c>
      <c r="K15" s="110" t="s">
        <v>55</v>
      </c>
      <c r="L15" s="110" t="s">
        <v>4</v>
      </c>
      <c r="M15" s="67" t="s">
        <v>4</v>
      </c>
      <c r="N15" s="68" t="s">
        <v>4</v>
      </c>
      <c r="O15" s="67"/>
      <c r="P15" s="138" t="s">
        <v>53</v>
      </c>
      <c r="Q15" s="139"/>
      <c r="R15" s="139"/>
      <c r="S15" s="139"/>
      <c r="T15" s="139"/>
      <c r="U15" s="139"/>
      <c r="V15" s="139"/>
      <c r="W15" s="140"/>
      <c r="X15" s="83"/>
    </row>
    <row r="16" spans="1:24" ht="18" customHeight="1">
      <c r="A16" s="99"/>
      <c r="B16" s="100"/>
      <c r="C16" s="105"/>
      <c r="D16" s="46"/>
      <c r="E16" s="107"/>
      <c r="F16" s="49"/>
      <c r="G16" s="108"/>
      <c r="H16" s="109"/>
      <c r="I16" s="109"/>
      <c r="J16" s="111"/>
      <c r="K16" s="110"/>
      <c r="L16" s="110"/>
      <c r="M16" s="67"/>
      <c r="N16" s="68"/>
      <c r="O16" s="67"/>
      <c r="P16" s="138"/>
      <c r="Q16" s="139"/>
      <c r="R16" s="139"/>
      <c r="S16" s="139"/>
      <c r="T16" s="139"/>
      <c r="U16" s="139"/>
      <c r="V16" s="139"/>
      <c r="W16" s="140"/>
      <c r="X16" s="83"/>
    </row>
    <row r="17" spans="1:24" s="1" customFormat="1" ht="27.75" customHeight="1" thickBot="1">
      <c r="A17" s="99"/>
      <c r="B17" s="100"/>
      <c r="C17" s="106"/>
      <c r="D17" s="46"/>
      <c r="E17" s="54" t="s">
        <v>43</v>
      </c>
      <c r="F17" s="49"/>
      <c r="G17" s="55">
        <f>379*1.2</f>
        <v>454.8</v>
      </c>
      <c r="H17" s="56">
        <f>(15*1.2)+18</f>
        <v>36</v>
      </c>
      <c r="I17" s="56">
        <f>12.95*1.2</f>
        <v>15.54</v>
      </c>
      <c r="J17" s="57">
        <v>2.4899999999999999E-2</v>
      </c>
      <c r="K17" s="56" t="s">
        <v>7</v>
      </c>
      <c r="L17" s="56" t="s">
        <v>4</v>
      </c>
      <c r="M17" s="63" t="s">
        <v>4</v>
      </c>
      <c r="N17" s="65" t="s">
        <v>3</v>
      </c>
      <c r="O17" s="67"/>
      <c r="P17" s="141" t="s">
        <v>35</v>
      </c>
      <c r="Q17" s="142"/>
      <c r="R17" s="142"/>
      <c r="S17" s="142"/>
      <c r="T17" s="142"/>
      <c r="U17" s="142"/>
      <c r="V17" s="142"/>
      <c r="W17" s="143"/>
      <c r="X17" s="87"/>
    </row>
    <row r="18" spans="1:24" ht="25.5" customHeight="1">
      <c r="A18" s="99"/>
      <c r="B18" s="101"/>
      <c r="C18" s="102" t="s">
        <v>16</v>
      </c>
      <c r="D18" s="46"/>
      <c r="E18" s="22" t="s">
        <v>44</v>
      </c>
      <c r="F18" s="49"/>
      <c r="G18" s="23" t="s">
        <v>20</v>
      </c>
      <c r="H18" s="24">
        <f>18+18</f>
        <v>36</v>
      </c>
      <c r="I18" s="24">
        <v>15.54</v>
      </c>
      <c r="J18" s="26">
        <v>2.4899999999999999E-2</v>
      </c>
      <c r="K18" s="25" t="str">
        <f>K17</f>
        <v>8 hours</v>
      </c>
      <c r="L18" s="25" t="s">
        <v>4</v>
      </c>
      <c r="M18" s="74" t="s">
        <v>4</v>
      </c>
      <c r="N18" s="75" t="s">
        <v>3</v>
      </c>
      <c r="O18" s="67"/>
      <c r="P18" s="124" t="s">
        <v>22</v>
      </c>
      <c r="Q18" s="125"/>
      <c r="R18" s="125"/>
      <c r="S18" s="125"/>
      <c r="T18" s="125"/>
      <c r="U18" s="125"/>
      <c r="V18" s="125"/>
      <c r="W18" s="126"/>
    </row>
    <row r="19" spans="1:24" ht="28.5" customHeight="1">
      <c r="A19" s="99"/>
      <c r="B19" s="101"/>
      <c r="C19" s="112"/>
      <c r="D19" s="73"/>
      <c r="E19" s="77" t="s">
        <v>61</v>
      </c>
      <c r="F19" s="49"/>
      <c r="G19" s="78">
        <v>839</v>
      </c>
      <c r="H19" s="79">
        <f>50*1.2</f>
        <v>60</v>
      </c>
      <c r="I19" s="79">
        <f>12.5*1.2</f>
        <v>15</v>
      </c>
      <c r="J19" s="90">
        <v>2.9499999999999998E-2</v>
      </c>
      <c r="K19" s="80" t="s">
        <v>64</v>
      </c>
      <c r="L19" s="80" t="s">
        <v>4</v>
      </c>
      <c r="M19" s="81" t="s">
        <v>3</v>
      </c>
      <c r="N19" s="82" t="s">
        <v>4</v>
      </c>
      <c r="O19" s="76"/>
      <c r="P19" s="127" t="s">
        <v>65</v>
      </c>
      <c r="Q19" s="128"/>
      <c r="R19" s="128"/>
      <c r="S19" s="128"/>
      <c r="T19" s="128"/>
      <c r="U19" s="128"/>
      <c r="V19" s="128"/>
      <c r="W19" s="129"/>
    </row>
    <row r="20" spans="1:24" ht="27.75" customHeight="1">
      <c r="A20" s="99"/>
      <c r="B20" s="101"/>
      <c r="C20" s="112"/>
      <c r="D20" s="46"/>
      <c r="E20" s="77" t="s">
        <v>62</v>
      </c>
      <c r="F20" s="49"/>
      <c r="G20" s="78">
        <f>925*1.2</f>
        <v>1110</v>
      </c>
      <c r="H20" s="79">
        <f>H12</f>
        <v>70</v>
      </c>
      <c r="I20" s="79">
        <f>I15</f>
        <v>12</v>
      </c>
      <c r="J20" s="81" t="str">
        <f>J15</f>
        <v>2.25% + 10p</v>
      </c>
      <c r="K20" s="80" t="s">
        <v>13</v>
      </c>
      <c r="L20" s="80" t="s">
        <v>4</v>
      </c>
      <c r="M20" s="81" t="s">
        <v>4</v>
      </c>
      <c r="N20" s="82" t="s">
        <v>4</v>
      </c>
      <c r="O20" s="67"/>
      <c r="P20" s="127" t="s">
        <v>54</v>
      </c>
      <c r="Q20" s="128"/>
      <c r="R20" s="128"/>
      <c r="S20" s="128"/>
      <c r="T20" s="128"/>
      <c r="U20" s="128"/>
      <c r="V20" s="128"/>
      <c r="W20" s="129"/>
    </row>
    <row r="21" spans="1:24" ht="26.25" customHeight="1">
      <c r="A21" s="99"/>
      <c r="B21" s="101"/>
      <c r="C21" s="112"/>
      <c r="E21" s="118" t="s">
        <v>58</v>
      </c>
      <c r="F21" s="96"/>
      <c r="G21" s="120">
        <f>1100*1.2</f>
        <v>1320</v>
      </c>
      <c r="H21" s="113">
        <f>H15</f>
        <v>70</v>
      </c>
      <c r="I21" s="113">
        <f>I20</f>
        <v>12</v>
      </c>
      <c r="J21" s="97" t="str">
        <f>J20</f>
        <v>2.25% + 10p</v>
      </c>
      <c r="K21" s="122" t="s">
        <v>13</v>
      </c>
      <c r="L21" s="122" t="s">
        <v>4</v>
      </c>
      <c r="M21" s="97" t="s">
        <v>4</v>
      </c>
      <c r="N21" s="130" t="s">
        <v>4</v>
      </c>
      <c r="O21" s="58"/>
      <c r="P21" s="127" t="s">
        <v>57</v>
      </c>
      <c r="Q21" s="128"/>
      <c r="R21" s="128"/>
      <c r="S21" s="128"/>
      <c r="T21" s="128"/>
      <c r="U21" s="128"/>
      <c r="V21" s="128"/>
      <c r="W21" s="129"/>
    </row>
    <row r="22" spans="1:24" ht="14.25" customHeight="1" thickBot="1">
      <c r="A22" s="99"/>
      <c r="B22" s="101"/>
      <c r="C22" s="103"/>
      <c r="D22" s="89"/>
      <c r="E22" s="119"/>
      <c r="F22" s="96"/>
      <c r="G22" s="121"/>
      <c r="H22" s="114"/>
      <c r="I22" s="114"/>
      <c r="J22" s="98"/>
      <c r="K22" s="123"/>
      <c r="L22" s="123"/>
      <c r="M22" s="98"/>
      <c r="N22" s="131"/>
      <c r="O22" s="58"/>
      <c r="P22" s="132"/>
      <c r="Q22" s="133"/>
      <c r="R22" s="133"/>
      <c r="S22" s="133"/>
      <c r="T22" s="133"/>
      <c r="U22" s="133"/>
      <c r="V22" s="133"/>
      <c r="W22" s="134"/>
    </row>
    <row r="23" spans="1:24" s="8" customFormat="1" ht="14.25" customHeight="1">
      <c r="A23" s="91"/>
      <c r="B23" s="91"/>
      <c r="C23" s="95"/>
      <c r="D23" s="91"/>
      <c r="E23" s="16"/>
      <c r="F23" s="16"/>
      <c r="G23" s="92"/>
      <c r="H23" s="92"/>
      <c r="I23" s="92"/>
      <c r="J23" s="93"/>
      <c r="K23" s="84"/>
      <c r="L23" s="84"/>
      <c r="M23" s="93"/>
      <c r="N23" s="93"/>
      <c r="O23" s="93"/>
      <c r="P23" s="94"/>
      <c r="Q23" s="94"/>
      <c r="R23" s="94"/>
      <c r="S23" s="94"/>
      <c r="T23" s="94"/>
      <c r="U23" s="94"/>
      <c r="V23" s="94"/>
      <c r="W23" s="94"/>
    </row>
    <row r="41" spans="5:5">
      <c r="E41" s="86"/>
    </row>
    <row r="69" spans="5:22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5:22" ht="12" customHeigh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2" spans="5:22">
      <c r="E72" s="8"/>
      <c r="F72" s="8"/>
      <c r="G72" s="8"/>
      <c r="H72" s="8"/>
    </row>
    <row r="73" spans="5:22">
      <c r="E73" s="8"/>
      <c r="F73" s="8"/>
      <c r="G73" s="8"/>
      <c r="H73" s="8"/>
    </row>
    <row r="74" spans="5:22">
      <c r="E74" s="8"/>
      <c r="F74" s="8"/>
      <c r="G74" s="8"/>
      <c r="H74" s="8"/>
    </row>
    <row r="75" spans="5:22">
      <c r="E75" s="8"/>
      <c r="F75" s="8"/>
      <c r="G75" s="8"/>
      <c r="H75" s="8"/>
    </row>
    <row r="76" spans="5:22">
      <c r="E76" s="8"/>
      <c r="F76" s="8"/>
      <c r="G76" s="8"/>
      <c r="H76" s="8"/>
    </row>
    <row r="77" spans="5:22">
      <c r="E77" s="8"/>
      <c r="F77" s="8"/>
      <c r="G77" s="8"/>
      <c r="H77" s="8"/>
    </row>
    <row r="78" spans="5:22">
      <c r="E78" s="8"/>
      <c r="F78" s="8"/>
      <c r="G78" s="8"/>
      <c r="H78" s="8"/>
    </row>
    <row r="79" spans="5:22">
      <c r="E79" s="8"/>
      <c r="F79" s="8"/>
      <c r="G79" s="8"/>
      <c r="H79" s="8"/>
    </row>
    <row r="80" spans="5:22">
      <c r="E80" s="8"/>
      <c r="F80" s="8"/>
      <c r="G80" s="8"/>
      <c r="H80" s="8"/>
    </row>
    <row r="81" spans="5:8">
      <c r="E81" s="8"/>
      <c r="F81" s="8"/>
      <c r="G81" s="8"/>
      <c r="H81" s="8"/>
    </row>
    <row r="82" spans="5:8">
      <c r="E82" s="8"/>
      <c r="F82" s="8"/>
      <c r="G82" s="8"/>
      <c r="H82" s="8"/>
    </row>
    <row r="83" spans="5:8">
      <c r="E83" s="8"/>
      <c r="F83" s="8"/>
      <c r="G83" s="8"/>
      <c r="H83" s="8"/>
    </row>
    <row r="84" spans="5:8">
      <c r="E84" s="8"/>
      <c r="F84" s="8"/>
      <c r="G84" s="8"/>
      <c r="H84" s="8"/>
    </row>
    <row r="85" spans="5:8">
      <c r="E85" s="8"/>
      <c r="F85" s="8"/>
      <c r="G85" s="8"/>
      <c r="H85" s="8"/>
    </row>
    <row r="86" spans="5:8">
      <c r="E86" s="8"/>
      <c r="F86" s="8"/>
      <c r="G86" s="8"/>
      <c r="H86" s="8"/>
    </row>
  </sheetData>
  <sheetProtection selectLockedCells="1" selectUnlockedCells="1"/>
  <mergeCells count="30">
    <mergeCell ref="P12:W12"/>
    <mergeCell ref="P11:W11"/>
    <mergeCell ref="P13:W13"/>
    <mergeCell ref="P15:W16"/>
    <mergeCell ref="P17:W17"/>
    <mergeCell ref="P14:W14"/>
    <mergeCell ref="E21:E22"/>
    <mergeCell ref="G21:G22"/>
    <mergeCell ref="H21:H22"/>
    <mergeCell ref="K21:K22"/>
    <mergeCell ref="P18:W18"/>
    <mergeCell ref="P20:W20"/>
    <mergeCell ref="N21:N22"/>
    <mergeCell ref="P21:W22"/>
    <mergeCell ref="L21:L22"/>
    <mergeCell ref="P19:W19"/>
    <mergeCell ref="M21:M22"/>
    <mergeCell ref="A12:B22"/>
    <mergeCell ref="C12:C13"/>
    <mergeCell ref="C14:C17"/>
    <mergeCell ref="E15:E16"/>
    <mergeCell ref="G15:G16"/>
    <mergeCell ref="H15:H16"/>
    <mergeCell ref="K15:K16"/>
    <mergeCell ref="L15:L16"/>
    <mergeCell ref="I15:I16"/>
    <mergeCell ref="J15:J16"/>
    <mergeCell ref="C18:C22"/>
    <mergeCell ref="I21:I22"/>
    <mergeCell ref="J21:J22"/>
  </mergeCells>
  <hyperlinks>
    <hyperlink ref="G8" r:id="rId1" xr:uid="{700FE589-A142-4AD5-A684-743AC7B96D4B}"/>
  </hyperlinks>
  <pageMargins left="0.7" right="0.7" top="0.75" bottom="0.75" header="0.3" footer="0.3"/>
  <pageSetup paperSize="9" scale="3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08BD0-96E5-482D-A00A-095EA76E81A2}">
  <dimension ref="B3:R29"/>
  <sheetViews>
    <sheetView showGridLines="0" zoomScale="80" zoomScaleNormal="80" workbookViewId="0">
      <selection activeCell="B3" sqref="B3:R3"/>
    </sheetView>
  </sheetViews>
  <sheetFormatPr defaultRowHeight="15"/>
  <cols>
    <col min="2" max="2" width="47.85546875" customWidth="1"/>
    <col min="3" max="3" width="3.140625" customWidth="1"/>
    <col min="4" max="4" width="14.42578125" customWidth="1"/>
    <col min="5" max="5" width="21.7109375" customWidth="1"/>
    <col min="6" max="6" width="20.140625" customWidth="1"/>
    <col min="7" max="7" width="13.42578125" customWidth="1"/>
  </cols>
  <sheetData>
    <row r="3" spans="2:18" s="1" customFormat="1" ht="27.75" customHeight="1">
      <c r="B3" s="157" t="s">
        <v>59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2:18" ht="0.75" customHeight="1"/>
    <row r="5" spans="2:18" ht="0.75" customHeight="1">
      <c r="E5" s="3"/>
      <c r="H5" s="3"/>
    </row>
    <row r="6" spans="2:18">
      <c r="B6" s="7" t="s">
        <v>12</v>
      </c>
      <c r="C6" s="7"/>
      <c r="D6" s="6" t="s">
        <v>23</v>
      </c>
    </row>
    <row r="7" spans="2:18" ht="18.75" customHeight="1">
      <c r="B7" s="9" t="s">
        <v>66</v>
      </c>
      <c r="C7" s="4"/>
    </row>
    <row r="8" spans="2:18" ht="10.5" customHeight="1" thickBot="1">
      <c r="B8" s="9"/>
      <c r="C8" s="4"/>
    </row>
    <row r="9" spans="2:18" s="1" customFormat="1" ht="41.25" customHeight="1" thickBot="1">
      <c r="B9" s="10" t="s">
        <v>0</v>
      </c>
      <c r="C9" s="18"/>
      <c r="D9" s="12" t="s">
        <v>21</v>
      </c>
      <c r="E9" s="36" t="s">
        <v>36</v>
      </c>
      <c r="F9" s="36" t="s">
        <v>1</v>
      </c>
      <c r="G9" s="36" t="s">
        <v>34</v>
      </c>
      <c r="H9" s="36" t="s">
        <v>28</v>
      </c>
      <c r="I9" s="153" t="s">
        <v>24</v>
      </c>
      <c r="J9" s="154"/>
      <c r="K9" s="158" t="s">
        <v>33</v>
      </c>
      <c r="L9" s="159"/>
      <c r="M9" s="159"/>
      <c r="N9" s="159"/>
      <c r="O9" s="159"/>
      <c r="P9" s="159"/>
      <c r="Q9" s="159"/>
      <c r="R9" s="160"/>
    </row>
    <row r="10" spans="2:18" ht="33" customHeight="1">
      <c r="B10" s="38" t="s">
        <v>47</v>
      </c>
      <c r="C10" s="17"/>
      <c r="D10" s="40">
        <v>23</v>
      </c>
      <c r="E10" s="37" t="s">
        <v>14</v>
      </c>
      <c r="F10" s="14">
        <v>1.0999999999999999E-2</v>
      </c>
      <c r="G10" s="14" t="s">
        <v>4</v>
      </c>
      <c r="H10" s="37" t="s">
        <v>4</v>
      </c>
      <c r="I10" s="155" t="s">
        <v>25</v>
      </c>
      <c r="J10" s="156"/>
      <c r="K10" s="161" t="s">
        <v>30</v>
      </c>
      <c r="L10" s="162"/>
      <c r="M10" s="162"/>
      <c r="N10" s="162"/>
      <c r="O10" s="162"/>
      <c r="P10" s="162"/>
      <c r="Q10" s="162"/>
      <c r="R10" s="163"/>
    </row>
    <row r="11" spans="2:18" ht="38.25" customHeight="1">
      <c r="B11" s="33" t="s">
        <v>48</v>
      </c>
      <c r="C11" s="16"/>
      <c r="D11" s="34">
        <v>35</v>
      </c>
      <c r="E11" s="32" t="s">
        <v>31</v>
      </c>
      <c r="F11" s="30">
        <v>1.2500000000000001E-2</v>
      </c>
      <c r="G11" s="30" t="s">
        <v>4</v>
      </c>
      <c r="H11" s="32" t="s">
        <v>4</v>
      </c>
      <c r="I11" s="147" t="s">
        <v>25</v>
      </c>
      <c r="J11" s="148"/>
      <c r="K11" s="164" t="s">
        <v>32</v>
      </c>
      <c r="L11" s="165"/>
      <c r="M11" s="165"/>
      <c r="N11" s="165"/>
      <c r="O11" s="165"/>
      <c r="P11" s="165"/>
      <c r="Q11" s="165"/>
      <c r="R11" s="166"/>
    </row>
    <row r="12" spans="2:18" ht="27" customHeight="1">
      <c r="B12" s="33" t="s">
        <v>56</v>
      </c>
      <c r="C12" s="16"/>
      <c r="D12" s="34">
        <f>99*1.2</f>
        <v>118.8</v>
      </c>
      <c r="E12" s="32" t="s">
        <v>27</v>
      </c>
      <c r="F12" s="30">
        <v>1.2500000000000001E-2</v>
      </c>
      <c r="G12" s="30" t="s">
        <v>4</v>
      </c>
      <c r="H12" s="32" t="s">
        <v>4</v>
      </c>
      <c r="I12" s="149" t="s">
        <v>26</v>
      </c>
      <c r="J12" s="150"/>
      <c r="K12" s="164" t="s">
        <v>29</v>
      </c>
      <c r="L12" s="165"/>
      <c r="M12" s="165"/>
      <c r="N12" s="165"/>
      <c r="O12" s="165"/>
      <c r="P12" s="165"/>
      <c r="Q12" s="165"/>
      <c r="R12" s="166"/>
    </row>
    <row r="13" spans="2:18" s="11" customFormat="1" ht="31.5" customHeight="1" thickBot="1">
      <c r="B13" s="39" t="s">
        <v>49</v>
      </c>
      <c r="C13" s="17"/>
      <c r="D13" s="31">
        <f>'Donation Terminals'!G12</f>
        <v>144</v>
      </c>
      <c r="E13" s="35" t="s">
        <v>19</v>
      </c>
      <c r="F13" s="35" t="str">
        <f>'Donation Terminals'!J12</f>
        <v>2.25% + 10p</v>
      </c>
      <c r="G13" s="35" t="s">
        <v>4</v>
      </c>
      <c r="H13" s="35" t="s">
        <v>4</v>
      </c>
      <c r="I13" s="151" t="s">
        <v>26</v>
      </c>
      <c r="J13" s="152"/>
      <c r="K13" s="144" t="s">
        <v>19</v>
      </c>
      <c r="L13" s="145"/>
      <c r="M13" s="145"/>
      <c r="N13" s="145"/>
      <c r="O13" s="145"/>
      <c r="P13" s="145"/>
      <c r="Q13" s="145"/>
      <c r="R13" s="146"/>
    </row>
    <row r="15" spans="2:18">
      <c r="B15" s="2"/>
      <c r="C15" s="2"/>
      <c r="D15" s="2"/>
      <c r="E15" s="2"/>
      <c r="G15" s="2"/>
      <c r="H15" s="2"/>
      <c r="I15" s="2"/>
    </row>
    <row r="16" spans="2:18">
      <c r="B16" s="2"/>
      <c r="C16" s="2"/>
      <c r="D16" s="2"/>
      <c r="E16" s="2"/>
      <c r="G16" s="2"/>
      <c r="H16" s="2"/>
      <c r="I16" s="2"/>
    </row>
    <row r="17" spans="2:9">
      <c r="B17" s="2"/>
      <c r="C17" s="2"/>
      <c r="D17" s="2"/>
      <c r="E17" s="2"/>
      <c r="G17" s="2"/>
      <c r="H17" s="2"/>
      <c r="I17" s="2"/>
    </row>
    <row r="18" spans="2:9">
      <c r="B18" s="2"/>
      <c r="C18" s="2"/>
      <c r="D18" s="2"/>
      <c r="E18" s="2"/>
      <c r="G18" s="2"/>
      <c r="H18" s="2"/>
      <c r="I18" s="2"/>
    </row>
    <row r="19" spans="2:9">
      <c r="B19" s="2"/>
      <c r="C19" s="2"/>
      <c r="D19" s="2"/>
      <c r="E19" s="2"/>
      <c r="G19" s="2"/>
      <c r="H19" s="2"/>
      <c r="I19" s="2"/>
    </row>
    <row r="20" spans="2:9">
      <c r="B20" s="2"/>
      <c r="C20" s="2"/>
      <c r="D20" s="2"/>
      <c r="E20" s="2"/>
      <c r="G20" s="2"/>
      <c r="H20" s="2"/>
      <c r="I20" s="2"/>
    </row>
    <row r="21" spans="2:9">
      <c r="B21" s="2"/>
      <c r="C21" s="2"/>
      <c r="D21" s="2"/>
      <c r="E21" s="2"/>
      <c r="G21" s="2"/>
      <c r="H21" s="2"/>
      <c r="I21" s="2"/>
    </row>
    <row r="22" spans="2:9">
      <c r="B22" s="2"/>
      <c r="C22" s="2"/>
      <c r="D22" s="2"/>
      <c r="E22" s="2"/>
      <c r="G22" s="2"/>
      <c r="H22" s="2"/>
      <c r="I22" s="2"/>
    </row>
    <row r="23" spans="2:9">
      <c r="B23" s="2"/>
      <c r="C23" s="2"/>
      <c r="D23" s="2"/>
      <c r="E23" s="2"/>
      <c r="G23" s="2"/>
      <c r="H23" s="2"/>
      <c r="I23" s="2"/>
    </row>
    <row r="24" spans="2:9">
      <c r="B24" s="2"/>
      <c r="C24" s="2"/>
      <c r="D24" s="2"/>
      <c r="E24" s="2"/>
      <c r="G24" s="2"/>
      <c r="H24" s="2"/>
      <c r="I24" s="2"/>
    </row>
    <row r="25" spans="2:9">
      <c r="B25" s="2"/>
      <c r="C25" s="2"/>
      <c r="D25" s="2"/>
      <c r="E25" s="2"/>
      <c r="G25" s="2"/>
      <c r="H25" s="2"/>
      <c r="I25" s="2"/>
    </row>
    <row r="26" spans="2:9">
      <c r="B26" s="2"/>
      <c r="C26" s="2"/>
      <c r="D26" s="2"/>
      <c r="E26" s="2"/>
      <c r="G26" s="2"/>
      <c r="H26" s="2"/>
      <c r="I26" s="2"/>
    </row>
    <row r="27" spans="2:9">
      <c r="B27" s="2"/>
      <c r="C27" s="2"/>
      <c r="D27" s="2"/>
      <c r="E27" s="2"/>
      <c r="G27" s="2"/>
      <c r="H27" s="2"/>
      <c r="I27" s="2"/>
    </row>
    <row r="28" spans="2:9">
      <c r="B28" s="2"/>
      <c r="C28" s="2"/>
      <c r="D28" s="2"/>
      <c r="E28" s="2"/>
      <c r="G28" s="2"/>
      <c r="H28" s="2"/>
      <c r="I28" s="2"/>
    </row>
    <row r="29" spans="2:9">
      <c r="B29" s="2"/>
      <c r="C29" s="2"/>
      <c r="D29" s="2"/>
      <c r="E29" s="2"/>
      <c r="G29" s="2"/>
      <c r="H29" s="2"/>
      <c r="I29" s="2"/>
    </row>
  </sheetData>
  <mergeCells count="11">
    <mergeCell ref="B3:R3"/>
    <mergeCell ref="K9:R9"/>
    <mergeCell ref="K10:R10"/>
    <mergeCell ref="K11:R11"/>
    <mergeCell ref="K12:R12"/>
    <mergeCell ref="K13:R13"/>
    <mergeCell ref="I11:J11"/>
    <mergeCell ref="I12:J12"/>
    <mergeCell ref="I13:J13"/>
    <mergeCell ref="I9:J9"/>
    <mergeCell ref="I10:J10"/>
  </mergeCells>
  <hyperlinks>
    <hyperlink ref="D6" r:id="rId1" xr:uid="{76CD5EF4-F879-4043-9465-4D81FA4B13B1}"/>
    <hyperlink ref="K12" r:id="rId2" xr:uid="{F83F9B4B-4D9B-4597-9879-1D85789D1041}"/>
    <hyperlink ref="K10" r:id="rId3" xr:uid="{7C3BB9B3-1488-4540-8DCA-C7C9291BDA5A}"/>
    <hyperlink ref="K11" r:id="rId4" xr:uid="{D5203FBB-F30A-43ED-BFFC-F60137DF9BAC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Donation Terminals</vt:lpstr>
      <vt:lpstr>Payment Terminals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Jukes</dc:creator>
  <cp:lastModifiedBy>Lee Jukes</cp:lastModifiedBy>
  <cp:lastPrinted>2019-11-12T13:43:22Z</cp:lastPrinted>
  <dcterms:created xsi:type="dcterms:W3CDTF">2019-03-19T11:05:51Z</dcterms:created>
  <dcterms:modified xsi:type="dcterms:W3CDTF">2020-07-16T09:08:25Z</dcterms:modified>
</cp:coreProperties>
</file>